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 by team" sheetId="1" state="visible" r:id="rId3"/>
    <sheet name="Reps" sheetId="2" state="visible" r:id="rId4"/>
    <sheet name="Metho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<sst xmlns="http://schemas.openxmlformats.org/spreadsheetml/2006/main" count="299" uniqueCount="155">
  <si>
    <t xml:space="preserve">Texas Abbott Rep Pay - Oct 18-25, 2026</t>
  </si>
  <si>
    <t xml:space="preserve">Team</t>
  </si>
  <si>
    <t xml:space="preserve">Reps</t>
  </si>
  <si>
    <t xml:space="preserve">Abbott billable 10/18-25</t>
  </si>
  <si>
    <t xml:space="preserve">Already paid doors (10/18-20)</t>
  </si>
  <si>
    <t xml:space="preserve">Payable doors</t>
  </si>
  <si>
    <t xml:space="preserve">Pay $</t>
  </si>
  <si>
    <t xml:space="preserve">Reps at $0</t>
  </si>
  <si>
    <t xml:space="preserve">Expected doors (Michael)</t>
  </si>
  <si>
    <t xml:space="preserve">Expected pay $ (Michael)</t>
  </si>
  <si>
    <t xml:space="preserve">Doors diff</t>
  </si>
  <si>
    <t xml:space="preserve">Pay diff</t>
  </si>
  <si>
    <t xml:space="preserve">Dallas</t>
  </si>
  <si>
    <t xml:space="preserve">Houston</t>
  </si>
  <si>
    <t xml:space="preserve">Lubbock</t>
  </si>
  <si>
    <t xml:space="preserve">No team</t>
  </si>
  <si>
    <t xml:space="preserve">GRAND TOTAL</t>
  </si>
  <si>
    <t xml:space="preserve">Overrides are NOT included (team leader override rate for Texas is unconfirmed). Expenses are not included.</t>
  </si>
  <si>
    <t xml:space="preserve">Rates marked "Rate unconfirmed — default $1.50" need Michael's check; no per-rep non-$1.50 rate was found in any source, so every rep is at $1.50.</t>
  </si>
  <si>
    <t xml:space="preserve">Pay $ = Payable doors x Rate (live formulas on the Reps sheet). Payable doors = MAX(Abbott billable - Already paid doors, 0).</t>
  </si>
  <si>
    <t xml:space="preserve">Rep</t>
  </si>
  <si>
    <t xml:space="preserve">Rate</t>
  </si>
  <si>
    <t xml:space="preserve">Rate source / status</t>
  </si>
  <si>
    <t xml:space="preserve">Note</t>
  </si>
  <si>
    <t xml:space="preserve">Maneva Tanambelo</t>
  </si>
  <si>
    <t xml:space="preserve">Rate unconfirmed — default $1.50</t>
  </si>
  <si>
    <t xml:space="preserve">Already paid on 728 of these doors (10/18-20) on the Oct 13-20 report</t>
  </si>
  <si>
    <t xml:space="preserve">Issiaka Diawara</t>
  </si>
  <si>
    <t xml:space="preserve">Already paid on 731 of these doors (10/18-20) on the Oct 13-20 report</t>
  </si>
  <si>
    <t xml:space="preserve">Christopher Mallon</t>
  </si>
  <si>
    <t xml:space="preserve">Already paid on 450 of these doors (10/18-20) on the Oct 13-20 report</t>
  </si>
  <si>
    <t xml:space="preserve">Jadyn Gibbons</t>
  </si>
  <si>
    <t xml:space="preserve">Already paid on 530 of these doors (10/18-20) on the Oct 13-20 report</t>
  </si>
  <si>
    <t xml:space="preserve">Said Taha</t>
  </si>
  <si>
    <t xml:space="preserve">Already paid on 550 of these doors (10/18-20) on the Oct 13-20 report</t>
  </si>
  <si>
    <t xml:space="preserve">Dinesh Sah</t>
  </si>
  <si>
    <t xml:space="preserve">Already paid on 284 of these doors (10/18-20) on the Oct 13-20 report</t>
  </si>
  <si>
    <t xml:space="preserve">Jacquez Galloway</t>
  </si>
  <si>
    <t xml:space="preserve">Samuel Kelley</t>
  </si>
  <si>
    <t xml:space="preserve">Already paid on 369 of these doors (10/18-20) on the Oct 13-20 report</t>
  </si>
  <si>
    <t xml:space="preserve">Dante Martinez</t>
  </si>
  <si>
    <t xml:space="preserve">Already paid on 152 of these doors (10/18-20) on the Oct 13-20 report</t>
  </si>
  <si>
    <t xml:space="preserve">Coziree Price</t>
  </si>
  <si>
    <t xml:space="preserve">Already paid on 20 of these doors (10/18-20) on the Oct 13-20 report</t>
  </si>
  <si>
    <t xml:space="preserve">Martha Flores</t>
  </si>
  <si>
    <t xml:space="preserve">Already paid on 300 of these doors (10/18-20) on the Oct 13-20 report</t>
  </si>
  <si>
    <t xml:space="preserve">Abigail Olson</t>
  </si>
  <si>
    <t xml:space="preserve">Dangelo Simmons</t>
  </si>
  <si>
    <t xml:space="preserve">Blake Buesing</t>
  </si>
  <si>
    <t xml:space="preserve">Quontalia Shephard</t>
  </si>
  <si>
    <t xml:space="preserve">Marcus Collins</t>
  </si>
  <si>
    <t xml:space="preserve">Simone Armstrong</t>
  </si>
  <si>
    <t xml:space="preserve">Already paid on 165 of these doors (10/18-20) on the Oct 13-20 report</t>
  </si>
  <si>
    <t xml:space="preserve">Tremella Bolton</t>
  </si>
  <si>
    <t xml:space="preserve">David Jennings</t>
  </si>
  <si>
    <t xml:space="preserve">Andrew Moody</t>
  </si>
  <si>
    <t xml:space="preserve">Clayton Fisher</t>
  </si>
  <si>
    <t xml:space="preserve">Isaac Chaidez</t>
  </si>
  <si>
    <t xml:space="preserve">Already paid on 256 of these doors (10/18-20) on the Oct 13-20 report. Prior Dallas 428 doors paid via reassignment to Ryan Campbell; still counted as already paid</t>
  </si>
  <si>
    <t xml:space="preserve">Tom Jikames</t>
  </si>
  <si>
    <t xml:space="preserve">Damarion Alexander</t>
  </si>
  <si>
    <t xml:space="preserve">Jessica McAleer</t>
  </si>
  <si>
    <t xml:space="preserve">Already paid on 144 of these doors (10/18-20) on the Oct 13-20 report. Prior Dallas 168 doors paid via reassignment to Ryan Campbell; still counted as already paid</t>
  </si>
  <si>
    <t xml:space="preserve">Jimmy Awbrey</t>
  </si>
  <si>
    <t xml:space="preserve">Already paid on 437 of these doors (10/18-20) on the Oct 13-20 report. All doors this week fell on already-paid 10/18-20</t>
  </si>
  <si>
    <t xml:space="preserve">Kevin Payne</t>
  </si>
  <si>
    <t xml:space="preserve">Already paid on 308 of these doors (10/18-20) on the Oct 13-20 report. All doors this week fell on already-paid 10/18-20</t>
  </si>
  <si>
    <t xml:space="preserve">Lomenket Kpue</t>
  </si>
  <si>
    <t xml:space="preserve">Already paid on 120 of these doors (10/18-20) on the Oct 13-20 report. All doors this week fell on already-paid 10/18-20</t>
  </si>
  <si>
    <t xml:space="preserve">Silas Lucas</t>
  </si>
  <si>
    <t xml:space="preserve">Already paid on 175 of these doors (10/18-20) on the Oct 13-20 report. All doors this week fell on already-paid 10/18-20</t>
  </si>
  <si>
    <t xml:space="preserve">Dallas TOTAL</t>
  </si>
  <si>
    <t xml:space="preserve">29 reps</t>
  </si>
  <si>
    <t xml:space="preserve">Houston Torres</t>
  </si>
  <si>
    <t xml:space="preserve">Already paid on 311 of these doors (10/18-20) on the Oct 13-20 report</t>
  </si>
  <si>
    <t xml:space="preserve">Jaytwan Morrow</t>
  </si>
  <si>
    <t xml:space="preserve">Already paid on 289 of these doors (10/18-20) on the Oct 13-20 report</t>
  </si>
  <si>
    <t xml:space="preserve">Elijah Morgan</t>
  </si>
  <si>
    <t xml:space="preserve">Already paid on 343 of these doors (10/18-20) on the Oct 13-20 report</t>
  </si>
  <si>
    <t xml:space="preserve">Nelson Thai</t>
  </si>
  <si>
    <t xml:space="preserve">Already paid on 267 of these doors (10/18-20) on the Oct 13-20 report</t>
  </si>
  <si>
    <t xml:space="preserve">Sander Thai</t>
  </si>
  <si>
    <t xml:space="preserve">Already paid on 382 of these doors (10/18-20) on the Oct 13-20 report</t>
  </si>
  <si>
    <t xml:space="preserve">Tanner Cheetwood</t>
  </si>
  <si>
    <t xml:space="preserve">Already paid on 211 of these doors (10/18-20) on the Oct 13-20 report</t>
  </si>
  <si>
    <t xml:space="preserve">Kasen Cochran</t>
  </si>
  <si>
    <t xml:space="preserve">Beatrize Campbell</t>
  </si>
  <si>
    <t xml:space="preserve">Already paid on 161 of these doors (10/18-20) on the Oct 13-20 report</t>
  </si>
  <si>
    <t xml:space="preserve">Nicholas Warner</t>
  </si>
  <si>
    <t xml:space="preserve">Already paid on 502 of these doors (10/18-20) on the Oct 13-20 report</t>
  </si>
  <si>
    <t xml:space="preserve">Auriyona LeBron</t>
  </si>
  <si>
    <t xml:space="preserve">Already paid on 337 of these doors (10/18-20) on the Oct 13-20 report</t>
  </si>
  <si>
    <t xml:space="preserve">Marcos Coria-franco</t>
  </si>
  <si>
    <t xml:space="preserve">Already paid on 373 of these doors (10/18-20) on the Oct 13-20 report</t>
  </si>
  <si>
    <t xml:space="preserve">Mario Torres</t>
  </si>
  <si>
    <t xml:space="preserve">Already paid on 113 of these doors (10/18-20) on the Oct 13-20 report</t>
  </si>
  <si>
    <t xml:space="preserve">Ahmed Alhilfi</t>
  </si>
  <si>
    <t xml:space="preserve">Already paid on 87 of these doors (10/18-20) on the Oct 13-20 report</t>
  </si>
  <si>
    <t xml:space="preserve">aaron Bell</t>
  </si>
  <si>
    <t xml:space="preserve">Lucas Collins</t>
  </si>
  <si>
    <t xml:space="preserve">Venus Clarke</t>
  </si>
  <si>
    <t xml:space="preserve">Already paid on 9 of these doors (10/18-20) on the Oct 13-20 report</t>
  </si>
  <si>
    <t xml:space="preserve">Vaniecia Chargois</t>
  </si>
  <si>
    <t xml:space="preserve">Already paid on 276 of these doors (10/18-20) on the Oct 13-20 report</t>
  </si>
  <si>
    <t xml:space="preserve">lance Smolko</t>
  </si>
  <si>
    <t xml:space="preserve">Rose Gloria</t>
  </si>
  <si>
    <t xml:space="preserve">Already paid on 286 of these doors (10/18-20) on the Oct 13-20 report</t>
  </si>
  <si>
    <t xml:space="preserve">Ivan Podgorny</t>
  </si>
  <si>
    <t xml:space="preserve">Already paid on 147 of these doors (10/18-20) on the Oct 13-20 report</t>
  </si>
  <si>
    <t xml:space="preserve">Catalina Osorio</t>
  </si>
  <si>
    <t xml:space="preserve">Already paid on 265 of these doors (10/18-20) on the Oct 13-20 report</t>
  </si>
  <si>
    <t xml:space="preserve">Manuel Rojas</t>
  </si>
  <si>
    <t xml:space="preserve">Denisha Anthony</t>
  </si>
  <si>
    <t xml:space="preserve">Already paid on 67 of these doors (10/18-20) on the Oct 13-20 report</t>
  </si>
  <si>
    <t xml:space="preserve">Kenneth Bell</t>
  </si>
  <si>
    <t xml:space="preserve">Already paid on 27 of these doors (10/18-20) on the Oct 13-20 report</t>
  </si>
  <si>
    <t xml:space="preserve">Drake Boyles</t>
  </si>
  <si>
    <t xml:space="preserve">Already paid on 218 of these doors (10/18-20) on the Oct 13-20 report</t>
  </si>
  <si>
    <t xml:space="preserve">Nathan Dixon</t>
  </si>
  <si>
    <t xml:space="preserve">Already paid on 13 of these doors (10/18-20) on the Oct 13-20 report</t>
  </si>
  <si>
    <t xml:space="preserve">Kiven Gayed</t>
  </si>
  <si>
    <t xml:space="preserve">Already paid on 26 of these doors (10/18-20) on the Oct 13-20 report</t>
  </si>
  <si>
    <t xml:space="preserve">Ciara Jones</t>
  </si>
  <si>
    <t xml:space="preserve">David Negeb</t>
  </si>
  <si>
    <t xml:space="preserve">Already paid on 6 of these doors (10/18-20) on the Oct 13-20 report. All doors this week fell on already-paid 10/18-20</t>
  </si>
  <si>
    <t xml:space="preserve">Gizelle Gallegos</t>
  </si>
  <si>
    <t xml:space="preserve">Already paid on 226 of these doors (10/18-20) on the Oct 13-20 report. All doors this week fell on already-paid 10/18-20</t>
  </si>
  <si>
    <t xml:space="preserve">Narciso Grimaldo</t>
  </si>
  <si>
    <t xml:space="preserve">Already paid on 286 of these doors (10/18-20) on the Oct 13-20 report. All doors this week fell on already-paid 10/18-20</t>
  </si>
  <si>
    <t xml:space="preserve">Trayvin Winters</t>
  </si>
  <si>
    <t xml:space="preserve">Already paid on 89 of these doors (10/18-20) on the Oct 13-20 report. All doors this week fell on already-paid 10/18-20</t>
  </si>
  <si>
    <t xml:space="preserve">Houston TOTAL</t>
  </si>
  <si>
    <t xml:space="preserve">32 reps</t>
  </si>
  <si>
    <t xml:space="preserve">Justin Lopez</t>
  </si>
  <si>
    <t xml:space="preserve">Lubbock not paid on Oct 13-20; no overlap deducted, paid in full</t>
  </si>
  <si>
    <t xml:space="preserve">Ricky Wingrove</t>
  </si>
  <si>
    <t xml:space="preserve">Kayman Herring Taylor</t>
  </si>
  <si>
    <t xml:space="preserve">No pay per Michael (740 billable, payable 0)</t>
  </si>
  <si>
    <t xml:space="preserve">Lubbock TOTAL</t>
  </si>
  <si>
    <t xml:space="preserve">3 reps</t>
  </si>
  <si>
    <t xml:space="preserve">Demetrius Boyd</t>
  </si>
  <si>
    <t xml:space="preserve">No team; no prior pay; paid in full</t>
  </si>
  <si>
    <t xml:space="preserve">No team TOTAL</t>
  </si>
  <si>
    <t xml:space="preserve">1 reps</t>
  </si>
  <si>
    <t xml:space="preserve">Overrides are NOT included (team leader override rate for Texas is unconfirmed). Expenses not included.</t>
  </si>
  <si>
    <t xml:space="preserve">Rates marked "Rate unconfirmed — default $1.50" need Michael's check. Rate (yellow) is editable; Pay $ = Payable doors x Rate recalculates.</t>
  </si>
  <si>
    <t xml:space="preserve">Method</t>
  </si>
  <si>
    <t xml:space="preserve">Abbott billable: Total Billable per Andrew Bell's 10/26 report (texas_overlap_exact.csv).</t>
  </si>
  <si>
    <t xml:space="preserve">Already paid doors (10/18-20) = Pulsar doors logged 10/18-20 capped at doors paid on the Oct 13-20 Dallas/Houston Doors-Per-Rep files (overlap = min(p_1820, prior_paid)).</t>
  </si>
  <si>
    <t xml:space="preserve">Payable doors = max(Abbott billable - already paid doors, 0) for Dallas and Houston.</t>
  </si>
  <si>
    <t xml:space="preserve">Lubbock was not paid on Oct 13-20, so overlap = 0: Justin Lopez 864 and Ricky Wingrove 254 paid in full. Kayman Herring Taylor $0 per Michael (740 billable shown, payable 0).</t>
  </si>
  <si>
    <t xml:space="preserve">Demetrius Boyd (no team): 68 billable, payable 68.</t>
  </si>
  <si>
    <t xml:space="preserve">Isaac Chaidez (428) and Jessica McAleer (168) prior Dallas doors were paid via reassignment to Ryan Campbell; they still count as already paid.</t>
  </si>
  <si>
    <t xml:space="preserve">Rate: $1.50/door default for all reps. Standard flyer-rep rate $1.50/door (job description, ampaclaw-flyer-notes.md; Michael's rule for this report). No per-rep rate found in Dallas payroll draft thread (1a166c61c1439875, Christine 10/23 reply) or box notes.</t>
  </si>
  <si>
    <t xml:space="preserve">Searched for per-rep rates: Gmail thread 1a166c61c1439875 (Joshua's Dallas payroll draft; Christine's 10/23 reply contains only quoted summary text, no rates; Joshua's PDF attachments are not in the mailbox copy), other support@ mail, /workspace/flyer, /workspace/ampaclaw. None found.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</si>
</sst>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\$#,##0.00"/>
    <numFmt numFmtId="167" formatCode="\$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3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11" min="2" style="0" width="15"/>
  </cols>
  <sheetData>
    <row r="1" customFormat="false" ht="17.35" hidden="false" customHeight="false" outlineLevel="0" collapsed="false">
      <c r="A1" s="1" t="s">
        <v>0</v>
      </c>
    </row>
    <row r="3" customFormat="false" ht="45" hidden="false" customHeight="tru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customFormat="false" ht="15" hidden="false" customHeight="false" outlineLevel="0" collapsed="false">
      <c r="A4" s="3" t="s">
        <v>12</v>
      </c>
      <c r="B4" s="3" t="n">
        <f aca="false">COUNTA(Reps!A2:A30)</f>
        <v>29</v>
      </c>
      <c r="C4" s="4" t="n">
        <f aca="false">Reps!C31</f>
        <v>17037</v>
      </c>
      <c r="D4" s="4" t="n">
        <f aca="false">Reps!D31</f>
        <v>5891</v>
      </c>
      <c r="E4" s="4" t="n">
        <f aca="false">Reps!E31</f>
        <v>11379</v>
      </c>
      <c r="F4" s="5" t="n">
        <f aca="false">Reps!G31</f>
        <v>17068.5</v>
      </c>
      <c r="G4" s="3" t="n">
        <f aca="false">COUNTIF(Reps!E2:E30,0)</f>
        <v>4</v>
      </c>
      <c r="H4" s="4" t="n">
        <v>11379</v>
      </c>
      <c r="I4" s="5" t="n">
        <v>17068.5</v>
      </c>
      <c r="J4" s="4" t="n">
        <f aca="false">E4-H4</f>
        <v>0</v>
      </c>
      <c r="K4" s="5" t="n">
        <f aca="false">F4-I4</f>
        <v>0</v>
      </c>
    </row>
    <row r="5" customFormat="false" ht="15" hidden="false" customHeight="false" outlineLevel="0" collapsed="false">
      <c r="A5" s="3" t="s">
        <v>13</v>
      </c>
      <c r="B5" s="3" t="n">
        <f aca="false">COUNTA(Reps!A33:A64)</f>
        <v>32</v>
      </c>
      <c r="C5" s="4" t="n">
        <f aca="false">Reps!C65</f>
        <v>12572</v>
      </c>
      <c r="D5" s="4" t="n">
        <f aca="false">Reps!D65</f>
        <v>5492</v>
      </c>
      <c r="E5" s="4" t="n">
        <f aca="false">Reps!E65</f>
        <v>7347</v>
      </c>
      <c r="F5" s="5" t="n">
        <f aca="false">Reps!G65</f>
        <v>11020.5</v>
      </c>
      <c r="G5" s="3" t="n">
        <f aca="false">COUNTIF(Reps!E33:E64,0)</f>
        <v>5</v>
      </c>
      <c r="H5" s="4" t="n">
        <v>7347</v>
      </c>
      <c r="I5" s="5" t="n">
        <v>11020.5</v>
      </c>
      <c r="J5" s="4" t="n">
        <f aca="false">E5-H5</f>
        <v>0</v>
      </c>
      <c r="K5" s="5" t="n">
        <f aca="false">F5-I5</f>
        <v>0</v>
      </c>
    </row>
    <row r="6" customFormat="false" ht="15" hidden="false" customHeight="false" outlineLevel="0" collapsed="false">
      <c r="A6" s="3" t="s">
        <v>14</v>
      </c>
      <c r="B6" s="3" t="n">
        <f aca="false">COUNTA(Reps!A67:A69)</f>
        <v>3</v>
      </c>
      <c r="C6" s="4" t="n">
        <f aca="false">Reps!C70</f>
        <v>1858</v>
      </c>
      <c r="D6" s="4" t="n">
        <f aca="false">Reps!D70</f>
        <v>0</v>
      </c>
      <c r="E6" s="4" t="n">
        <f aca="false">Reps!E70</f>
        <v>1118</v>
      </c>
      <c r="F6" s="5" t="n">
        <f aca="false">Reps!G70</f>
        <v>1677</v>
      </c>
      <c r="G6" s="3" t="n">
        <f aca="false">COUNTIF(Reps!E67:E69,0)</f>
        <v>1</v>
      </c>
      <c r="H6" s="4" t="n">
        <v>1118</v>
      </c>
      <c r="I6" s="5" t="n">
        <v>1677</v>
      </c>
      <c r="J6" s="4" t="n">
        <f aca="false">E6-H6</f>
        <v>0</v>
      </c>
      <c r="K6" s="5" t="n">
        <f aca="false">F6-I6</f>
        <v>0</v>
      </c>
    </row>
    <row r="7" customFormat="false" ht="15" hidden="false" customHeight="false" outlineLevel="0" collapsed="false">
      <c r="A7" s="3" t="s">
        <v>15</v>
      </c>
      <c r="B7" s="3" t="n">
        <f aca="false">COUNTA(Reps!A72)</f>
        <v>1</v>
      </c>
      <c r="C7" s="4" t="n">
        <f aca="false">Reps!C73</f>
        <v>68</v>
      </c>
      <c r="D7" s="4" t="n">
        <f aca="false">Reps!D73</f>
        <v>0</v>
      </c>
      <c r="E7" s="4" t="n">
        <f aca="false">Reps!E73</f>
        <v>68</v>
      </c>
      <c r="F7" s="5" t="n">
        <f aca="false">Reps!G73</f>
        <v>102</v>
      </c>
      <c r="G7" s="3" t="n">
        <f aca="false">COUNTIF(Reps!E72,0)</f>
        <v>0</v>
      </c>
      <c r="H7" s="4" t="n">
        <v>68</v>
      </c>
      <c r="I7" s="5" t="n">
        <v>102</v>
      </c>
      <c r="J7" s="4" t="n">
        <f aca="false">E7-H7</f>
        <v>0</v>
      </c>
      <c r="K7" s="5" t="n">
        <f aca="false">F7-I7</f>
        <v>0</v>
      </c>
    </row>
    <row r="8" customFormat="false" ht="15" hidden="false" customHeight="false" outlineLevel="0" collapsed="false">
      <c r="A8" s="6" t="s">
        <v>16</v>
      </c>
      <c r="B8" s="6" t="n">
        <f aca="false">SUM(B4:B7)</f>
        <v>65</v>
      </c>
      <c r="C8" s="7" t="n">
        <f aca="false">SUM(C4:C7)</f>
        <v>31535</v>
      </c>
      <c r="D8" s="7" t="n">
        <f aca="false">SUM(D4:D7)</f>
        <v>11383</v>
      </c>
      <c r="E8" s="7" t="n">
        <f aca="false">SUM(E4:E7)</f>
        <v>19912</v>
      </c>
      <c r="F8" s="8" t="n">
        <f aca="false">SUM(F4:F7)</f>
        <v>29868</v>
      </c>
      <c r="G8" s="6" t="n">
        <f aca="false">SUM(G4:G7)</f>
        <v>10</v>
      </c>
      <c r="H8" s="7" t="n">
        <f aca="false">SUM(H4:H7)</f>
        <v>19912</v>
      </c>
      <c r="I8" s="8" t="n">
        <f aca="false">SUM(I4:I7)</f>
        <v>29868</v>
      </c>
      <c r="J8" s="7" t="n">
        <f aca="false">SUM(J4:J7)</f>
        <v>0</v>
      </c>
      <c r="K8" s="8" t="n">
        <f aca="false">SUM(K4:K7)</f>
        <v>0</v>
      </c>
    </row>
    <row r="10" customFormat="false" ht="15" hidden="false" customHeight="false" outlineLevel="0" collapsed="false">
      <c r="A10" s="0" t="s">
        <v>17</v>
      </c>
    </row>
    <row r="11" customFormat="false" ht="15" hidden="false" customHeight="false" outlineLevel="0" collapsed="false">
      <c r="A11" s="0" t="s">
        <v>18</v>
      </c>
    </row>
    <row r="12" customFormat="false" ht="15" hidden="false" customHeight="false" outlineLevel="0" collapsed="false">
      <c r="A12" s="0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8"/>
    <col collapsed="false" customWidth="true" hidden="false" outlineLevel="0" max="7" min="7" style="0" width="13"/>
    <col collapsed="false" customWidth="true" hidden="false" outlineLevel="0" max="8" min="8" style="0" width="30"/>
    <col collapsed="false" customWidth="true" hidden="false" outlineLevel="0" max="9" min="9" style="0" width="70"/>
  </cols>
  <sheetData>
    <row r="1" customFormat="false" ht="45" hidden="false" customHeight="true" outlineLevel="0" collapsed="false">
      <c r="A1" s="2" t="s">
        <v>20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21</v>
      </c>
      <c r="G1" s="2" t="s">
        <v>6</v>
      </c>
      <c r="H1" s="2" t="s">
        <v>22</v>
      </c>
      <c r="I1" s="2" t="s">
        <v>23</v>
      </c>
    </row>
    <row r="2" customFormat="false" ht="15" hidden="false" customHeight="false" outlineLevel="0" collapsed="false">
      <c r="A2" s="9" t="s">
        <v>24</v>
      </c>
      <c r="B2" s="9" t="s">
        <v>12</v>
      </c>
      <c r="C2" s="10" t="n">
        <v>2129</v>
      </c>
      <c r="D2" s="10" t="n">
        <v>728</v>
      </c>
      <c r="E2" s="10" t="n">
        <f aca="false">MAX(C2-D2,0)</f>
        <v>1401</v>
      </c>
      <c r="F2" s="11" t="n">
        <v>1.5</v>
      </c>
      <c r="G2" s="12" t="n">
        <f aca="false">E2*F2</f>
        <v>2101.5</v>
      </c>
      <c r="H2" s="9" t="s">
        <v>25</v>
      </c>
      <c r="I2" s="9" t="s">
        <v>26</v>
      </c>
    </row>
    <row r="3" customFormat="false" ht="15" hidden="false" customHeight="false" outlineLevel="0" collapsed="false">
      <c r="A3" s="9" t="s">
        <v>27</v>
      </c>
      <c r="B3" s="9" t="s">
        <v>12</v>
      </c>
      <c r="C3" s="10" t="n">
        <v>1652</v>
      </c>
      <c r="D3" s="10" t="n">
        <v>731</v>
      </c>
      <c r="E3" s="10" t="n">
        <f aca="false">MAX(C3-D3,0)</f>
        <v>921</v>
      </c>
      <c r="F3" s="11" t="n">
        <v>1.5</v>
      </c>
      <c r="G3" s="12" t="n">
        <f aca="false">E3*F3</f>
        <v>1381.5</v>
      </c>
      <c r="H3" s="9" t="s">
        <v>25</v>
      </c>
      <c r="I3" s="9" t="s">
        <v>28</v>
      </c>
    </row>
    <row r="4" customFormat="false" ht="15" hidden="false" customHeight="false" outlineLevel="0" collapsed="false">
      <c r="A4" s="9" t="s">
        <v>29</v>
      </c>
      <c r="B4" s="9" t="s">
        <v>12</v>
      </c>
      <c r="C4" s="10" t="n">
        <v>1306</v>
      </c>
      <c r="D4" s="10" t="n">
        <v>450</v>
      </c>
      <c r="E4" s="10" t="n">
        <f aca="false">MAX(C4-D4,0)</f>
        <v>856</v>
      </c>
      <c r="F4" s="11" t="n">
        <v>1.5</v>
      </c>
      <c r="G4" s="12" t="n">
        <f aca="false">E4*F4</f>
        <v>1284</v>
      </c>
      <c r="H4" s="9" t="s">
        <v>25</v>
      </c>
      <c r="I4" s="9" t="s">
        <v>30</v>
      </c>
    </row>
    <row r="5" customFormat="false" ht="15" hidden="false" customHeight="false" outlineLevel="0" collapsed="false">
      <c r="A5" s="9" t="s">
        <v>31</v>
      </c>
      <c r="B5" s="9" t="s">
        <v>12</v>
      </c>
      <c r="C5" s="10" t="n">
        <v>1376</v>
      </c>
      <c r="D5" s="10" t="n">
        <v>530</v>
      </c>
      <c r="E5" s="10" t="n">
        <f aca="false">MAX(C5-D5,0)</f>
        <v>846</v>
      </c>
      <c r="F5" s="11" t="n">
        <v>1.5</v>
      </c>
      <c r="G5" s="12" t="n">
        <f aca="false">E5*F5</f>
        <v>1269</v>
      </c>
      <c r="H5" s="9" t="s">
        <v>25</v>
      </c>
      <c r="I5" s="9" t="s">
        <v>32</v>
      </c>
    </row>
    <row r="6" customFormat="false" ht="15" hidden="false" customHeight="false" outlineLevel="0" collapsed="false">
      <c r="A6" s="9" t="s">
        <v>33</v>
      </c>
      <c r="B6" s="9" t="s">
        <v>12</v>
      </c>
      <c r="C6" s="10" t="n">
        <v>1374</v>
      </c>
      <c r="D6" s="10" t="n">
        <v>550</v>
      </c>
      <c r="E6" s="10" t="n">
        <f aca="false">MAX(C6-D6,0)</f>
        <v>824</v>
      </c>
      <c r="F6" s="11" t="n">
        <v>1.5</v>
      </c>
      <c r="G6" s="12" t="n">
        <f aca="false">E6*F6</f>
        <v>1236</v>
      </c>
      <c r="H6" s="9" t="s">
        <v>25</v>
      </c>
      <c r="I6" s="9" t="s">
        <v>34</v>
      </c>
    </row>
    <row r="7" customFormat="false" ht="15" hidden="false" customHeight="false" outlineLevel="0" collapsed="false">
      <c r="A7" s="9" t="s">
        <v>35</v>
      </c>
      <c r="B7" s="9" t="s">
        <v>12</v>
      </c>
      <c r="C7" s="10" t="n">
        <v>1025</v>
      </c>
      <c r="D7" s="10" t="n">
        <v>284</v>
      </c>
      <c r="E7" s="10" t="n">
        <f aca="false">MAX(C7-D7,0)</f>
        <v>741</v>
      </c>
      <c r="F7" s="11" t="n">
        <v>1.5</v>
      </c>
      <c r="G7" s="12" t="n">
        <f aca="false">E7*F7</f>
        <v>1111.5</v>
      </c>
      <c r="H7" s="9" t="s">
        <v>25</v>
      </c>
      <c r="I7" s="9" t="s">
        <v>36</v>
      </c>
    </row>
    <row r="8" customFormat="false" ht="15" hidden="false" customHeight="false" outlineLevel="0" collapsed="false">
      <c r="A8" s="9" t="s">
        <v>37</v>
      </c>
      <c r="B8" s="9" t="s">
        <v>12</v>
      </c>
      <c r="C8" s="10" t="n">
        <v>735</v>
      </c>
      <c r="D8" s="10" t="n">
        <v>0</v>
      </c>
      <c r="E8" s="10" t="n">
        <f aca="false">MAX(C8-D8,0)</f>
        <v>735</v>
      </c>
      <c r="F8" s="11" t="n">
        <v>1.5</v>
      </c>
      <c r="G8" s="12" t="n">
        <f aca="false">E8*F8</f>
        <v>1102.5</v>
      </c>
      <c r="H8" s="9" t="s">
        <v>25</v>
      </c>
      <c r="I8" s="9"/>
    </row>
    <row r="9" customFormat="false" ht="15" hidden="false" customHeight="false" outlineLevel="0" collapsed="false">
      <c r="A9" s="9" t="s">
        <v>38</v>
      </c>
      <c r="B9" s="9" t="s">
        <v>12</v>
      </c>
      <c r="C9" s="10" t="n">
        <v>1026</v>
      </c>
      <c r="D9" s="10" t="n">
        <v>369</v>
      </c>
      <c r="E9" s="10" t="n">
        <f aca="false">MAX(C9-D9,0)</f>
        <v>657</v>
      </c>
      <c r="F9" s="11" t="n">
        <v>1.5</v>
      </c>
      <c r="G9" s="12" t="n">
        <f aca="false">E9*F9</f>
        <v>985.5</v>
      </c>
      <c r="H9" s="9" t="s">
        <v>25</v>
      </c>
      <c r="I9" s="9" t="s">
        <v>39</v>
      </c>
    </row>
    <row r="10" customFormat="false" ht="15" hidden="false" customHeight="false" outlineLevel="0" collapsed="false">
      <c r="A10" s="9" t="s">
        <v>40</v>
      </c>
      <c r="B10" s="9" t="s">
        <v>12</v>
      </c>
      <c r="C10" s="10" t="n">
        <v>699</v>
      </c>
      <c r="D10" s="10" t="n">
        <v>152</v>
      </c>
      <c r="E10" s="10" t="n">
        <f aca="false">MAX(C10-D10,0)</f>
        <v>547</v>
      </c>
      <c r="F10" s="11" t="n">
        <v>1.5</v>
      </c>
      <c r="G10" s="12" t="n">
        <f aca="false">E10*F10</f>
        <v>820.5</v>
      </c>
      <c r="H10" s="9" t="s">
        <v>25</v>
      </c>
      <c r="I10" s="9" t="s">
        <v>41</v>
      </c>
    </row>
    <row r="11" customFormat="false" ht="15" hidden="false" customHeight="false" outlineLevel="0" collapsed="false">
      <c r="A11" s="9" t="s">
        <v>42</v>
      </c>
      <c r="B11" s="9" t="s">
        <v>12</v>
      </c>
      <c r="C11" s="10" t="n">
        <v>508</v>
      </c>
      <c r="D11" s="10" t="n">
        <v>20</v>
      </c>
      <c r="E11" s="10" t="n">
        <f aca="false">MAX(C11-D11,0)</f>
        <v>488</v>
      </c>
      <c r="F11" s="11" t="n">
        <v>1.5</v>
      </c>
      <c r="G11" s="12" t="n">
        <f aca="false">E11*F11</f>
        <v>732</v>
      </c>
      <c r="H11" s="9" t="s">
        <v>25</v>
      </c>
      <c r="I11" s="9" t="s">
        <v>43</v>
      </c>
    </row>
    <row r="12" customFormat="false" ht="15" hidden="false" customHeight="false" outlineLevel="0" collapsed="false">
      <c r="A12" s="9" t="s">
        <v>44</v>
      </c>
      <c r="B12" s="9" t="s">
        <v>12</v>
      </c>
      <c r="C12" s="10" t="n">
        <v>768</v>
      </c>
      <c r="D12" s="10" t="n">
        <v>300</v>
      </c>
      <c r="E12" s="10" t="n">
        <f aca="false">MAX(C12-D12,0)</f>
        <v>468</v>
      </c>
      <c r="F12" s="11" t="n">
        <v>1.5</v>
      </c>
      <c r="G12" s="12" t="n">
        <f aca="false">E12*F12</f>
        <v>702</v>
      </c>
      <c r="H12" s="9" t="s">
        <v>25</v>
      </c>
      <c r="I12" s="9" t="s">
        <v>45</v>
      </c>
    </row>
    <row r="13" customFormat="false" ht="15" hidden="false" customHeight="false" outlineLevel="0" collapsed="false">
      <c r="A13" s="9" t="s">
        <v>46</v>
      </c>
      <c r="B13" s="9" t="s">
        <v>12</v>
      </c>
      <c r="C13" s="10" t="n">
        <v>404</v>
      </c>
      <c r="D13" s="10" t="n">
        <v>0</v>
      </c>
      <c r="E13" s="10" t="n">
        <f aca="false">MAX(C13-D13,0)</f>
        <v>404</v>
      </c>
      <c r="F13" s="11" t="n">
        <v>1.5</v>
      </c>
      <c r="G13" s="12" t="n">
        <f aca="false">E13*F13</f>
        <v>606</v>
      </c>
      <c r="H13" s="9" t="s">
        <v>25</v>
      </c>
      <c r="I13" s="9"/>
    </row>
    <row r="14" customFormat="false" ht="15" hidden="false" customHeight="false" outlineLevel="0" collapsed="false">
      <c r="A14" s="9" t="s">
        <v>47</v>
      </c>
      <c r="B14" s="9" t="s">
        <v>12</v>
      </c>
      <c r="C14" s="10" t="n">
        <v>419</v>
      </c>
      <c r="D14" s="10" t="n">
        <v>20</v>
      </c>
      <c r="E14" s="10" t="n">
        <f aca="false">MAX(C14-D14,0)</f>
        <v>399</v>
      </c>
      <c r="F14" s="11" t="n">
        <v>1.5</v>
      </c>
      <c r="G14" s="12" t="n">
        <f aca="false">E14*F14</f>
        <v>598.5</v>
      </c>
      <c r="H14" s="9" t="s">
        <v>25</v>
      </c>
      <c r="I14" s="9" t="s">
        <v>43</v>
      </c>
    </row>
    <row r="15" customFormat="false" ht="15" hidden="false" customHeight="false" outlineLevel="0" collapsed="false">
      <c r="A15" s="9" t="s">
        <v>48</v>
      </c>
      <c r="B15" s="9" t="s">
        <v>12</v>
      </c>
      <c r="C15" s="10" t="n">
        <v>347</v>
      </c>
      <c r="D15" s="10" t="n">
        <v>0</v>
      </c>
      <c r="E15" s="10" t="n">
        <f aca="false">MAX(C15-D15,0)</f>
        <v>347</v>
      </c>
      <c r="F15" s="11" t="n">
        <v>1.5</v>
      </c>
      <c r="G15" s="12" t="n">
        <f aca="false">E15*F15</f>
        <v>520.5</v>
      </c>
      <c r="H15" s="9" t="s">
        <v>25</v>
      </c>
      <c r="I15" s="9"/>
    </row>
    <row r="16" customFormat="false" ht="15" hidden="false" customHeight="false" outlineLevel="0" collapsed="false">
      <c r="A16" s="9" t="s">
        <v>49</v>
      </c>
      <c r="B16" s="9" t="s">
        <v>12</v>
      </c>
      <c r="C16" s="10" t="n">
        <v>481</v>
      </c>
      <c r="D16" s="10" t="n">
        <v>152</v>
      </c>
      <c r="E16" s="10" t="n">
        <f aca="false">MAX(C16-D16,0)</f>
        <v>329</v>
      </c>
      <c r="F16" s="11" t="n">
        <v>1.5</v>
      </c>
      <c r="G16" s="12" t="n">
        <f aca="false">E16*F16</f>
        <v>493.5</v>
      </c>
      <c r="H16" s="9" t="s">
        <v>25</v>
      </c>
      <c r="I16" s="9" t="s">
        <v>41</v>
      </c>
    </row>
    <row r="17" customFormat="false" ht="15" hidden="false" customHeight="false" outlineLevel="0" collapsed="false">
      <c r="A17" s="9" t="s">
        <v>50</v>
      </c>
      <c r="B17" s="9" t="s">
        <v>12</v>
      </c>
      <c r="C17" s="10" t="n">
        <v>324</v>
      </c>
      <c r="D17" s="10" t="n">
        <v>0</v>
      </c>
      <c r="E17" s="10" t="n">
        <f aca="false">MAX(C17-D17,0)</f>
        <v>324</v>
      </c>
      <c r="F17" s="11" t="n">
        <v>1.5</v>
      </c>
      <c r="G17" s="12" t="n">
        <f aca="false">E17*F17</f>
        <v>486</v>
      </c>
      <c r="H17" s="9" t="s">
        <v>25</v>
      </c>
      <c r="I17" s="9"/>
    </row>
    <row r="18" customFormat="false" ht="15" hidden="false" customHeight="false" outlineLevel="0" collapsed="false">
      <c r="A18" s="9" t="s">
        <v>51</v>
      </c>
      <c r="B18" s="9" t="s">
        <v>12</v>
      </c>
      <c r="C18" s="10" t="n">
        <v>404</v>
      </c>
      <c r="D18" s="10" t="n">
        <v>165</v>
      </c>
      <c r="E18" s="10" t="n">
        <f aca="false">MAX(C18-D18,0)</f>
        <v>239</v>
      </c>
      <c r="F18" s="11" t="n">
        <v>1.5</v>
      </c>
      <c r="G18" s="12" t="n">
        <f aca="false">E18*F18</f>
        <v>358.5</v>
      </c>
      <c r="H18" s="9" t="s">
        <v>25</v>
      </c>
      <c r="I18" s="9" t="s">
        <v>52</v>
      </c>
    </row>
    <row r="19" customFormat="false" ht="15" hidden="false" customHeight="false" outlineLevel="0" collapsed="false">
      <c r="A19" s="9" t="s">
        <v>53</v>
      </c>
      <c r="B19" s="9" t="s">
        <v>12</v>
      </c>
      <c r="C19" s="10" t="n">
        <v>217</v>
      </c>
      <c r="D19" s="10" t="n">
        <v>0</v>
      </c>
      <c r="E19" s="10" t="n">
        <f aca="false">MAX(C19-D19,0)</f>
        <v>217</v>
      </c>
      <c r="F19" s="11" t="n">
        <v>1.5</v>
      </c>
      <c r="G19" s="12" t="n">
        <f aca="false">E19*F19</f>
        <v>325.5</v>
      </c>
      <c r="H19" s="9" t="s">
        <v>25</v>
      </c>
      <c r="I19" s="9"/>
    </row>
    <row r="20" customFormat="false" ht="15" hidden="false" customHeight="false" outlineLevel="0" collapsed="false">
      <c r="A20" s="9" t="s">
        <v>54</v>
      </c>
      <c r="B20" s="9" t="s">
        <v>12</v>
      </c>
      <c r="C20" s="10" t="n">
        <v>140</v>
      </c>
      <c r="D20" s="10" t="n">
        <v>0</v>
      </c>
      <c r="E20" s="10" t="n">
        <f aca="false">MAX(C20-D20,0)</f>
        <v>140</v>
      </c>
      <c r="F20" s="11" t="n">
        <v>1.5</v>
      </c>
      <c r="G20" s="12" t="n">
        <f aca="false">E20*F20</f>
        <v>210</v>
      </c>
      <c r="H20" s="9" t="s">
        <v>25</v>
      </c>
      <c r="I20" s="9"/>
    </row>
    <row r="21" customFormat="false" ht="15" hidden="false" customHeight="false" outlineLevel="0" collapsed="false">
      <c r="A21" s="9" t="s">
        <v>55</v>
      </c>
      <c r="B21" s="9" t="s">
        <v>12</v>
      </c>
      <c r="C21" s="10" t="n">
        <v>131</v>
      </c>
      <c r="D21" s="10" t="n">
        <v>0</v>
      </c>
      <c r="E21" s="10" t="n">
        <f aca="false">MAX(C21-D21,0)</f>
        <v>131</v>
      </c>
      <c r="F21" s="11" t="n">
        <v>1.5</v>
      </c>
      <c r="G21" s="12" t="n">
        <f aca="false">E21*F21</f>
        <v>196.5</v>
      </c>
      <c r="H21" s="9" t="s">
        <v>25</v>
      </c>
      <c r="I21" s="9"/>
    </row>
    <row r="22" customFormat="false" ht="15" hidden="false" customHeight="false" outlineLevel="0" collapsed="false">
      <c r="A22" s="9" t="s">
        <v>56</v>
      </c>
      <c r="B22" s="9" t="s">
        <v>12</v>
      </c>
      <c r="C22" s="10" t="n">
        <v>110</v>
      </c>
      <c r="D22" s="10" t="n">
        <v>0</v>
      </c>
      <c r="E22" s="10" t="n">
        <f aca="false">MAX(C22-D22,0)</f>
        <v>110</v>
      </c>
      <c r="F22" s="11" t="n">
        <v>1.5</v>
      </c>
      <c r="G22" s="12" t="n">
        <f aca="false">E22*F22</f>
        <v>165</v>
      </c>
      <c r="H22" s="9" t="s">
        <v>25</v>
      </c>
      <c r="I22" s="9"/>
    </row>
    <row r="23" customFormat="false" ht="41.75" hidden="false" customHeight="false" outlineLevel="0" collapsed="false">
      <c r="A23" s="9" t="s">
        <v>57</v>
      </c>
      <c r="B23" s="9" t="s">
        <v>12</v>
      </c>
      <c r="C23" s="10" t="n">
        <v>342</v>
      </c>
      <c r="D23" s="10" t="n">
        <v>256</v>
      </c>
      <c r="E23" s="10" t="n">
        <f aca="false">MAX(C23-D23,0)</f>
        <v>86</v>
      </c>
      <c r="F23" s="11" t="n">
        <v>1.5</v>
      </c>
      <c r="G23" s="12" t="n">
        <f aca="false">E23*F23</f>
        <v>129</v>
      </c>
      <c r="H23" s="9" t="s">
        <v>25</v>
      </c>
      <c r="I23" s="9" t="s">
        <v>58</v>
      </c>
    </row>
    <row r="24" customFormat="false" ht="15" hidden="false" customHeight="false" outlineLevel="0" collapsed="false">
      <c r="A24" s="9" t="s">
        <v>59</v>
      </c>
      <c r="B24" s="9" t="s">
        <v>12</v>
      </c>
      <c r="C24" s="10" t="n">
        <v>86</v>
      </c>
      <c r="D24" s="10" t="n">
        <v>0</v>
      </c>
      <c r="E24" s="10" t="n">
        <f aca="false">MAX(C24-D24,0)</f>
        <v>86</v>
      </c>
      <c r="F24" s="11" t="n">
        <v>1.5</v>
      </c>
      <c r="G24" s="12" t="n">
        <f aca="false">E24*F24</f>
        <v>129</v>
      </c>
      <c r="H24" s="9" t="s">
        <v>25</v>
      </c>
      <c r="I24" s="9"/>
    </row>
    <row r="25" customFormat="false" ht="15" hidden="false" customHeight="false" outlineLevel="0" collapsed="false">
      <c r="A25" s="9" t="s">
        <v>60</v>
      </c>
      <c r="B25" s="9" t="s">
        <v>12</v>
      </c>
      <c r="C25" s="10" t="n">
        <v>59</v>
      </c>
      <c r="D25" s="10" t="n">
        <v>0</v>
      </c>
      <c r="E25" s="10" t="n">
        <f aca="false">MAX(C25-D25,0)</f>
        <v>59</v>
      </c>
      <c r="F25" s="11" t="n">
        <v>1.5</v>
      </c>
      <c r="G25" s="12" t="n">
        <f aca="false">E25*F25</f>
        <v>88.5</v>
      </c>
      <c r="H25" s="9" t="s">
        <v>25</v>
      </c>
      <c r="I25" s="9"/>
    </row>
    <row r="26" customFormat="false" ht="41.75" hidden="false" customHeight="false" outlineLevel="0" collapsed="false">
      <c r="A26" s="9" t="s">
        <v>61</v>
      </c>
      <c r="B26" s="9" t="s">
        <v>12</v>
      </c>
      <c r="C26" s="10" t="n">
        <v>168</v>
      </c>
      <c r="D26" s="10" t="n">
        <v>144</v>
      </c>
      <c r="E26" s="10" t="n">
        <f aca="false">MAX(C26-D26,0)</f>
        <v>24</v>
      </c>
      <c r="F26" s="11" t="n">
        <v>1.5</v>
      </c>
      <c r="G26" s="12" t="n">
        <f aca="false">E26*F26</f>
        <v>36</v>
      </c>
      <c r="H26" s="9" t="s">
        <v>25</v>
      </c>
      <c r="I26" s="9" t="s">
        <v>62</v>
      </c>
    </row>
    <row r="27" customFormat="false" ht="28.35" hidden="false" customHeight="false" outlineLevel="0" collapsed="false">
      <c r="A27" s="9" t="s">
        <v>63</v>
      </c>
      <c r="B27" s="9" t="s">
        <v>12</v>
      </c>
      <c r="C27" s="10" t="n">
        <v>401</v>
      </c>
      <c r="D27" s="10" t="n">
        <v>437</v>
      </c>
      <c r="E27" s="10" t="n">
        <f aca="false">MAX(C27-D27,0)</f>
        <v>0</v>
      </c>
      <c r="F27" s="11" t="n">
        <v>1.5</v>
      </c>
      <c r="G27" s="12" t="n">
        <f aca="false">E27*F27</f>
        <v>0</v>
      </c>
      <c r="H27" s="9" t="s">
        <v>25</v>
      </c>
      <c r="I27" s="9" t="s">
        <v>64</v>
      </c>
    </row>
    <row r="28" customFormat="false" ht="28.35" hidden="false" customHeight="false" outlineLevel="0" collapsed="false">
      <c r="A28" s="9" t="s">
        <v>65</v>
      </c>
      <c r="B28" s="9" t="s">
        <v>12</v>
      </c>
      <c r="C28" s="10" t="n">
        <v>243</v>
      </c>
      <c r="D28" s="10" t="n">
        <v>308</v>
      </c>
      <c r="E28" s="10" t="n">
        <f aca="false">MAX(C28-D28,0)</f>
        <v>0</v>
      </c>
      <c r="F28" s="11" t="n">
        <v>1.5</v>
      </c>
      <c r="G28" s="12" t="n">
        <f aca="false">E28*F28</f>
        <v>0</v>
      </c>
      <c r="H28" s="9" t="s">
        <v>25</v>
      </c>
      <c r="I28" s="9" t="s">
        <v>66</v>
      </c>
    </row>
    <row r="29" customFormat="false" ht="28.35" hidden="false" customHeight="false" outlineLevel="0" collapsed="false">
      <c r="A29" s="9" t="s">
        <v>67</v>
      </c>
      <c r="B29" s="9" t="s">
        <v>12</v>
      </c>
      <c r="C29" s="10" t="n">
        <v>44</v>
      </c>
      <c r="D29" s="10" t="n">
        <v>120</v>
      </c>
      <c r="E29" s="10" t="n">
        <f aca="false">MAX(C29-D29,0)</f>
        <v>0</v>
      </c>
      <c r="F29" s="11" t="n">
        <v>1.5</v>
      </c>
      <c r="G29" s="12" t="n">
        <f aca="false">E29*F29</f>
        <v>0</v>
      </c>
      <c r="H29" s="9" t="s">
        <v>25</v>
      </c>
      <c r="I29" s="9" t="s">
        <v>68</v>
      </c>
    </row>
    <row r="30" customFormat="false" ht="28.35" hidden="false" customHeight="false" outlineLevel="0" collapsed="false">
      <c r="A30" s="9" t="s">
        <v>69</v>
      </c>
      <c r="B30" s="9" t="s">
        <v>12</v>
      </c>
      <c r="C30" s="10" t="n">
        <v>119</v>
      </c>
      <c r="D30" s="10" t="n">
        <v>175</v>
      </c>
      <c r="E30" s="10" t="n">
        <f aca="false">MAX(C30-D30,0)</f>
        <v>0</v>
      </c>
      <c r="F30" s="11" t="n">
        <v>1.5</v>
      </c>
      <c r="G30" s="12" t="n">
        <f aca="false">E30*F30</f>
        <v>0</v>
      </c>
      <c r="H30" s="9" t="s">
        <v>25</v>
      </c>
      <c r="I30" s="9" t="s">
        <v>70</v>
      </c>
    </row>
    <row r="31" customFormat="false" ht="15" hidden="false" customHeight="false" outlineLevel="0" collapsed="false">
      <c r="A31" s="6" t="s">
        <v>71</v>
      </c>
      <c r="B31" s="6" t="s">
        <v>12</v>
      </c>
      <c r="C31" s="7" t="n">
        <f aca="false">SUM(C2:C30)</f>
        <v>17037</v>
      </c>
      <c r="D31" s="7" t="n">
        <f aca="false">SUM(D2:D30)</f>
        <v>5891</v>
      </c>
      <c r="E31" s="7" t="n">
        <f aca="false">SUM(E2:E30)</f>
        <v>11379</v>
      </c>
      <c r="F31" s="13"/>
      <c r="G31" s="8" t="n">
        <f aca="false">SUM(G2:G30)</f>
        <v>17068.5</v>
      </c>
      <c r="H31" s="6" t="s">
        <v>72</v>
      </c>
      <c r="I31" s="6"/>
    </row>
    <row r="32" customFormat="false" ht="15" hidden="false" customHeight="false" outlineLevel="0" collapsed="false">
      <c r="C32" s="14"/>
      <c r="D32" s="14"/>
      <c r="E32" s="14"/>
      <c r="F32" s="15"/>
      <c r="G32" s="16"/>
    </row>
    <row r="33" customFormat="false" ht="15" hidden="false" customHeight="false" outlineLevel="0" collapsed="false">
      <c r="A33" s="9" t="s">
        <v>73</v>
      </c>
      <c r="B33" s="9" t="s">
        <v>13</v>
      </c>
      <c r="C33" s="10" t="n">
        <v>962</v>
      </c>
      <c r="D33" s="10" t="n">
        <v>311</v>
      </c>
      <c r="E33" s="10" t="n">
        <f aca="false">MAX(C33-D33,0)</f>
        <v>651</v>
      </c>
      <c r="F33" s="11" t="n">
        <v>1.5</v>
      </c>
      <c r="G33" s="12" t="n">
        <f aca="false">E33*F33</f>
        <v>976.5</v>
      </c>
      <c r="H33" s="9" t="s">
        <v>25</v>
      </c>
      <c r="I33" s="9" t="s">
        <v>74</v>
      </c>
    </row>
    <row r="34" customFormat="false" ht="15" hidden="false" customHeight="false" outlineLevel="0" collapsed="false">
      <c r="A34" s="9" t="s">
        <v>75</v>
      </c>
      <c r="B34" s="9" t="s">
        <v>13</v>
      </c>
      <c r="C34" s="10" t="n">
        <v>925</v>
      </c>
      <c r="D34" s="10" t="n">
        <v>289</v>
      </c>
      <c r="E34" s="10" t="n">
        <f aca="false">MAX(C34-D34,0)</f>
        <v>636</v>
      </c>
      <c r="F34" s="11" t="n">
        <v>1.5</v>
      </c>
      <c r="G34" s="12" t="n">
        <f aca="false">E34*F34</f>
        <v>954</v>
      </c>
      <c r="H34" s="9" t="s">
        <v>25</v>
      </c>
      <c r="I34" s="9" t="s">
        <v>76</v>
      </c>
    </row>
    <row r="35" customFormat="false" ht="15" hidden="false" customHeight="false" outlineLevel="0" collapsed="false">
      <c r="A35" s="9" t="s">
        <v>77</v>
      </c>
      <c r="B35" s="9" t="s">
        <v>13</v>
      </c>
      <c r="C35" s="10" t="n">
        <v>955</v>
      </c>
      <c r="D35" s="10" t="n">
        <v>343</v>
      </c>
      <c r="E35" s="10" t="n">
        <f aca="false">MAX(C35-D35,0)</f>
        <v>612</v>
      </c>
      <c r="F35" s="11" t="n">
        <v>1.5</v>
      </c>
      <c r="G35" s="12" t="n">
        <f aca="false">E35*F35</f>
        <v>918</v>
      </c>
      <c r="H35" s="9" t="s">
        <v>25</v>
      </c>
      <c r="I35" s="9" t="s">
        <v>78</v>
      </c>
    </row>
    <row r="36" customFormat="false" ht="15" hidden="false" customHeight="false" outlineLevel="0" collapsed="false">
      <c r="A36" s="9" t="s">
        <v>79</v>
      </c>
      <c r="B36" s="9" t="s">
        <v>13</v>
      </c>
      <c r="C36" s="10" t="n">
        <v>871</v>
      </c>
      <c r="D36" s="10" t="n">
        <v>267</v>
      </c>
      <c r="E36" s="10" t="n">
        <f aca="false">MAX(C36-D36,0)</f>
        <v>604</v>
      </c>
      <c r="F36" s="11" t="n">
        <v>1.5</v>
      </c>
      <c r="G36" s="12" t="n">
        <f aca="false">E36*F36</f>
        <v>906</v>
      </c>
      <c r="H36" s="9" t="s">
        <v>25</v>
      </c>
      <c r="I36" s="9" t="s">
        <v>80</v>
      </c>
    </row>
    <row r="37" customFormat="false" ht="15" hidden="false" customHeight="false" outlineLevel="0" collapsed="false">
      <c r="A37" s="9" t="s">
        <v>81</v>
      </c>
      <c r="B37" s="9" t="s">
        <v>13</v>
      </c>
      <c r="C37" s="10" t="n">
        <v>977</v>
      </c>
      <c r="D37" s="10" t="n">
        <v>382</v>
      </c>
      <c r="E37" s="10" t="n">
        <f aca="false">MAX(C37-D37,0)</f>
        <v>595</v>
      </c>
      <c r="F37" s="11" t="n">
        <v>1.5</v>
      </c>
      <c r="G37" s="12" t="n">
        <f aca="false">E37*F37</f>
        <v>892.5</v>
      </c>
      <c r="H37" s="9" t="s">
        <v>25</v>
      </c>
      <c r="I37" s="9" t="s">
        <v>82</v>
      </c>
    </row>
    <row r="38" customFormat="false" ht="15" hidden="false" customHeight="false" outlineLevel="0" collapsed="false">
      <c r="A38" s="9" t="s">
        <v>83</v>
      </c>
      <c r="B38" s="9" t="s">
        <v>13</v>
      </c>
      <c r="C38" s="10" t="n">
        <v>761</v>
      </c>
      <c r="D38" s="10" t="n">
        <v>211</v>
      </c>
      <c r="E38" s="10" t="n">
        <f aca="false">MAX(C38-D38,0)</f>
        <v>550</v>
      </c>
      <c r="F38" s="11" t="n">
        <v>1.5</v>
      </c>
      <c r="G38" s="12" t="n">
        <f aca="false">E38*F38</f>
        <v>825</v>
      </c>
      <c r="H38" s="9" t="s">
        <v>25</v>
      </c>
      <c r="I38" s="9" t="s">
        <v>84</v>
      </c>
    </row>
    <row r="39" customFormat="false" ht="15" hidden="false" customHeight="false" outlineLevel="0" collapsed="false">
      <c r="A39" s="9" t="s">
        <v>85</v>
      </c>
      <c r="B39" s="9" t="s">
        <v>13</v>
      </c>
      <c r="C39" s="10" t="n">
        <v>474</v>
      </c>
      <c r="D39" s="10" t="n">
        <v>0</v>
      </c>
      <c r="E39" s="10" t="n">
        <f aca="false">MAX(C39-D39,0)</f>
        <v>474</v>
      </c>
      <c r="F39" s="11" t="n">
        <v>1.5</v>
      </c>
      <c r="G39" s="12" t="n">
        <f aca="false">E39*F39</f>
        <v>711</v>
      </c>
      <c r="H39" s="9" t="s">
        <v>25</v>
      </c>
      <c r="I39" s="9"/>
    </row>
    <row r="40" customFormat="false" ht="15" hidden="false" customHeight="false" outlineLevel="0" collapsed="false">
      <c r="A40" s="9" t="s">
        <v>86</v>
      </c>
      <c r="B40" s="9" t="s">
        <v>13</v>
      </c>
      <c r="C40" s="10" t="n">
        <v>520</v>
      </c>
      <c r="D40" s="10" t="n">
        <v>161</v>
      </c>
      <c r="E40" s="10" t="n">
        <f aca="false">MAX(C40-D40,0)</f>
        <v>359</v>
      </c>
      <c r="F40" s="11" t="n">
        <v>1.5</v>
      </c>
      <c r="G40" s="12" t="n">
        <f aca="false">E40*F40</f>
        <v>538.5</v>
      </c>
      <c r="H40" s="9" t="s">
        <v>25</v>
      </c>
      <c r="I40" s="9" t="s">
        <v>87</v>
      </c>
    </row>
    <row r="41" customFormat="false" ht="15" hidden="false" customHeight="false" outlineLevel="0" collapsed="false">
      <c r="A41" s="9" t="s">
        <v>88</v>
      </c>
      <c r="B41" s="9" t="s">
        <v>13</v>
      </c>
      <c r="C41" s="10" t="n">
        <v>857</v>
      </c>
      <c r="D41" s="10" t="n">
        <v>502</v>
      </c>
      <c r="E41" s="10" t="n">
        <f aca="false">MAX(C41-D41,0)</f>
        <v>355</v>
      </c>
      <c r="F41" s="11" t="n">
        <v>1.5</v>
      </c>
      <c r="G41" s="12" t="n">
        <f aca="false">E41*F41</f>
        <v>532.5</v>
      </c>
      <c r="H41" s="9" t="s">
        <v>25</v>
      </c>
      <c r="I41" s="9" t="s">
        <v>89</v>
      </c>
    </row>
    <row r="42" customFormat="false" ht="15" hidden="false" customHeight="false" outlineLevel="0" collapsed="false">
      <c r="A42" s="9" t="s">
        <v>90</v>
      </c>
      <c r="B42" s="9" t="s">
        <v>13</v>
      </c>
      <c r="C42" s="10" t="n">
        <v>648</v>
      </c>
      <c r="D42" s="10" t="n">
        <v>337</v>
      </c>
      <c r="E42" s="10" t="n">
        <f aca="false">MAX(C42-D42,0)</f>
        <v>311</v>
      </c>
      <c r="F42" s="11" t="n">
        <v>1.5</v>
      </c>
      <c r="G42" s="12" t="n">
        <f aca="false">E42*F42</f>
        <v>466.5</v>
      </c>
      <c r="H42" s="9" t="s">
        <v>25</v>
      </c>
      <c r="I42" s="9" t="s">
        <v>91</v>
      </c>
    </row>
    <row r="43" customFormat="false" ht="15" hidden="false" customHeight="false" outlineLevel="0" collapsed="false">
      <c r="A43" s="9" t="s">
        <v>92</v>
      </c>
      <c r="B43" s="9" t="s">
        <v>13</v>
      </c>
      <c r="C43" s="10" t="n">
        <v>602</v>
      </c>
      <c r="D43" s="10" t="n">
        <v>373</v>
      </c>
      <c r="E43" s="10" t="n">
        <f aca="false">MAX(C43-D43,0)</f>
        <v>229</v>
      </c>
      <c r="F43" s="11" t="n">
        <v>1.5</v>
      </c>
      <c r="G43" s="12" t="n">
        <f aca="false">E43*F43</f>
        <v>343.5</v>
      </c>
      <c r="H43" s="9" t="s">
        <v>25</v>
      </c>
      <c r="I43" s="9" t="s">
        <v>93</v>
      </c>
    </row>
    <row r="44" customFormat="false" ht="15" hidden="false" customHeight="false" outlineLevel="0" collapsed="false">
      <c r="A44" s="9" t="s">
        <v>94</v>
      </c>
      <c r="B44" s="9" t="s">
        <v>13</v>
      </c>
      <c r="C44" s="10" t="n">
        <v>342</v>
      </c>
      <c r="D44" s="10" t="n">
        <v>113</v>
      </c>
      <c r="E44" s="10" t="n">
        <f aca="false">MAX(C44-D44,0)</f>
        <v>229</v>
      </c>
      <c r="F44" s="11" t="n">
        <v>1.5</v>
      </c>
      <c r="G44" s="12" t="n">
        <f aca="false">E44*F44</f>
        <v>343.5</v>
      </c>
      <c r="H44" s="9" t="s">
        <v>25</v>
      </c>
      <c r="I44" s="9" t="s">
        <v>95</v>
      </c>
    </row>
    <row r="45" customFormat="false" ht="15" hidden="false" customHeight="false" outlineLevel="0" collapsed="false">
      <c r="A45" s="9" t="s">
        <v>96</v>
      </c>
      <c r="B45" s="9" t="s">
        <v>13</v>
      </c>
      <c r="C45" s="10" t="n">
        <v>312</v>
      </c>
      <c r="D45" s="10" t="n">
        <v>87</v>
      </c>
      <c r="E45" s="10" t="n">
        <f aca="false">MAX(C45-D45,0)</f>
        <v>225</v>
      </c>
      <c r="F45" s="11" t="n">
        <v>1.5</v>
      </c>
      <c r="G45" s="12" t="n">
        <f aca="false">E45*F45</f>
        <v>337.5</v>
      </c>
      <c r="H45" s="9" t="s">
        <v>25</v>
      </c>
      <c r="I45" s="9" t="s">
        <v>97</v>
      </c>
    </row>
    <row r="46" customFormat="false" ht="15" hidden="false" customHeight="false" outlineLevel="0" collapsed="false">
      <c r="A46" s="9" t="s">
        <v>98</v>
      </c>
      <c r="B46" s="9" t="s">
        <v>13</v>
      </c>
      <c r="C46" s="10" t="n">
        <v>223</v>
      </c>
      <c r="D46" s="10" t="n">
        <v>0</v>
      </c>
      <c r="E46" s="10" t="n">
        <f aca="false">MAX(C46-D46,0)</f>
        <v>223</v>
      </c>
      <c r="F46" s="11" t="n">
        <v>1.5</v>
      </c>
      <c r="G46" s="12" t="n">
        <f aca="false">E46*F46</f>
        <v>334.5</v>
      </c>
      <c r="H46" s="9" t="s">
        <v>25</v>
      </c>
      <c r="I46" s="9"/>
    </row>
    <row r="47" customFormat="false" ht="15" hidden="false" customHeight="false" outlineLevel="0" collapsed="false">
      <c r="A47" s="9" t="s">
        <v>99</v>
      </c>
      <c r="B47" s="9" t="s">
        <v>13</v>
      </c>
      <c r="C47" s="10" t="n">
        <v>201</v>
      </c>
      <c r="D47" s="10" t="n">
        <v>0</v>
      </c>
      <c r="E47" s="10" t="n">
        <f aca="false">MAX(C47-D47,0)</f>
        <v>201</v>
      </c>
      <c r="F47" s="11" t="n">
        <v>1.5</v>
      </c>
      <c r="G47" s="12" t="n">
        <f aca="false">E47*F47</f>
        <v>301.5</v>
      </c>
      <c r="H47" s="9" t="s">
        <v>25</v>
      </c>
      <c r="I47" s="9"/>
    </row>
    <row r="48" customFormat="false" ht="15" hidden="false" customHeight="false" outlineLevel="0" collapsed="false">
      <c r="A48" s="9" t="s">
        <v>100</v>
      </c>
      <c r="B48" s="9" t="s">
        <v>13</v>
      </c>
      <c r="C48" s="10" t="n">
        <v>199</v>
      </c>
      <c r="D48" s="10" t="n">
        <v>9</v>
      </c>
      <c r="E48" s="10" t="n">
        <f aca="false">MAX(C48-D48,0)</f>
        <v>190</v>
      </c>
      <c r="F48" s="11" t="n">
        <v>1.5</v>
      </c>
      <c r="G48" s="12" t="n">
        <f aca="false">E48*F48</f>
        <v>285</v>
      </c>
      <c r="H48" s="9" t="s">
        <v>25</v>
      </c>
      <c r="I48" s="9" t="s">
        <v>101</v>
      </c>
    </row>
    <row r="49" customFormat="false" ht="15" hidden="false" customHeight="false" outlineLevel="0" collapsed="false">
      <c r="A49" s="9" t="s">
        <v>102</v>
      </c>
      <c r="B49" s="9" t="s">
        <v>13</v>
      </c>
      <c r="C49" s="10" t="n">
        <v>461</v>
      </c>
      <c r="D49" s="10" t="n">
        <v>276</v>
      </c>
      <c r="E49" s="10" t="n">
        <f aca="false">MAX(C49-D49,0)</f>
        <v>185</v>
      </c>
      <c r="F49" s="11" t="n">
        <v>1.5</v>
      </c>
      <c r="G49" s="12" t="n">
        <f aca="false">E49*F49</f>
        <v>277.5</v>
      </c>
      <c r="H49" s="9" t="s">
        <v>25</v>
      </c>
      <c r="I49" s="9" t="s">
        <v>103</v>
      </c>
    </row>
    <row r="50" customFormat="false" ht="15" hidden="false" customHeight="false" outlineLevel="0" collapsed="false">
      <c r="A50" s="9" t="s">
        <v>104</v>
      </c>
      <c r="B50" s="9" t="s">
        <v>13</v>
      </c>
      <c r="C50" s="10" t="n">
        <v>182</v>
      </c>
      <c r="D50" s="10" t="n">
        <v>0</v>
      </c>
      <c r="E50" s="10" t="n">
        <f aca="false">MAX(C50-D50,0)</f>
        <v>182</v>
      </c>
      <c r="F50" s="11" t="n">
        <v>1.5</v>
      </c>
      <c r="G50" s="12" t="n">
        <f aca="false">E50*F50</f>
        <v>273</v>
      </c>
      <c r="H50" s="9" t="s">
        <v>25</v>
      </c>
      <c r="I50" s="9"/>
    </row>
    <row r="51" customFormat="false" ht="15" hidden="false" customHeight="false" outlineLevel="0" collapsed="false">
      <c r="A51" s="9" t="s">
        <v>105</v>
      </c>
      <c r="B51" s="9" t="s">
        <v>13</v>
      </c>
      <c r="C51" s="10" t="n">
        <v>418</v>
      </c>
      <c r="D51" s="10" t="n">
        <v>286</v>
      </c>
      <c r="E51" s="10" t="n">
        <f aca="false">MAX(C51-D51,0)</f>
        <v>132</v>
      </c>
      <c r="F51" s="11" t="n">
        <v>1.5</v>
      </c>
      <c r="G51" s="12" t="n">
        <f aca="false">E51*F51</f>
        <v>198</v>
      </c>
      <c r="H51" s="9" t="s">
        <v>25</v>
      </c>
      <c r="I51" s="9" t="s">
        <v>106</v>
      </c>
    </row>
    <row r="52" customFormat="false" ht="15" hidden="false" customHeight="false" outlineLevel="0" collapsed="false">
      <c r="A52" s="9" t="s">
        <v>107</v>
      </c>
      <c r="B52" s="9" t="s">
        <v>13</v>
      </c>
      <c r="C52" s="10" t="n">
        <v>241</v>
      </c>
      <c r="D52" s="10" t="n">
        <v>147</v>
      </c>
      <c r="E52" s="10" t="n">
        <f aca="false">MAX(C52-D52,0)</f>
        <v>94</v>
      </c>
      <c r="F52" s="11" t="n">
        <v>1.5</v>
      </c>
      <c r="G52" s="12" t="n">
        <f aca="false">E52*F52</f>
        <v>141</v>
      </c>
      <c r="H52" s="9" t="s">
        <v>25</v>
      </c>
      <c r="I52" s="9" t="s">
        <v>108</v>
      </c>
    </row>
    <row r="53" customFormat="false" ht="15" hidden="false" customHeight="false" outlineLevel="0" collapsed="false">
      <c r="A53" s="9" t="s">
        <v>109</v>
      </c>
      <c r="B53" s="9" t="s">
        <v>13</v>
      </c>
      <c r="C53" s="10" t="n">
        <v>344</v>
      </c>
      <c r="D53" s="10" t="n">
        <v>265</v>
      </c>
      <c r="E53" s="10" t="n">
        <f aca="false">MAX(C53-D53,0)</f>
        <v>79</v>
      </c>
      <c r="F53" s="11" t="n">
        <v>1.5</v>
      </c>
      <c r="G53" s="12" t="n">
        <f aca="false">E53*F53</f>
        <v>118.5</v>
      </c>
      <c r="H53" s="9" t="s">
        <v>25</v>
      </c>
      <c r="I53" s="9" t="s">
        <v>110</v>
      </c>
    </row>
    <row r="54" customFormat="false" ht="15" hidden="false" customHeight="false" outlineLevel="0" collapsed="false">
      <c r="A54" s="9" t="s">
        <v>111</v>
      </c>
      <c r="B54" s="9" t="s">
        <v>13</v>
      </c>
      <c r="C54" s="10" t="n">
        <v>79</v>
      </c>
      <c r="D54" s="10" t="n">
        <v>0</v>
      </c>
      <c r="E54" s="10" t="n">
        <f aca="false">MAX(C54-D54,0)</f>
        <v>79</v>
      </c>
      <c r="F54" s="11" t="n">
        <v>1.5</v>
      </c>
      <c r="G54" s="12" t="n">
        <f aca="false">E54*F54</f>
        <v>118.5</v>
      </c>
      <c r="H54" s="9" t="s">
        <v>25</v>
      </c>
      <c r="I54" s="9"/>
    </row>
    <row r="55" customFormat="false" ht="15" hidden="false" customHeight="false" outlineLevel="0" collapsed="false">
      <c r="A55" s="9" t="s">
        <v>112</v>
      </c>
      <c r="B55" s="9" t="s">
        <v>13</v>
      </c>
      <c r="C55" s="10" t="n">
        <v>126</v>
      </c>
      <c r="D55" s="10" t="n">
        <v>67</v>
      </c>
      <c r="E55" s="10" t="n">
        <f aca="false">MAX(C55-D55,0)</f>
        <v>59</v>
      </c>
      <c r="F55" s="11" t="n">
        <v>1.5</v>
      </c>
      <c r="G55" s="12" t="n">
        <f aca="false">E55*F55</f>
        <v>88.5</v>
      </c>
      <c r="H55" s="9" t="s">
        <v>25</v>
      </c>
      <c r="I55" s="9" t="s">
        <v>113</v>
      </c>
    </row>
    <row r="56" customFormat="false" ht="15" hidden="false" customHeight="false" outlineLevel="0" collapsed="false">
      <c r="A56" s="9" t="s">
        <v>114</v>
      </c>
      <c r="B56" s="9" t="s">
        <v>13</v>
      </c>
      <c r="C56" s="10" t="n">
        <v>85</v>
      </c>
      <c r="D56" s="10" t="n">
        <v>27</v>
      </c>
      <c r="E56" s="10" t="n">
        <f aca="false">MAX(C56-D56,0)</f>
        <v>58</v>
      </c>
      <c r="F56" s="11" t="n">
        <v>1.5</v>
      </c>
      <c r="G56" s="12" t="n">
        <f aca="false">E56*F56</f>
        <v>87</v>
      </c>
      <c r="H56" s="9" t="s">
        <v>25</v>
      </c>
      <c r="I56" s="9" t="s">
        <v>115</v>
      </c>
    </row>
    <row r="57" customFormat="false" ht="15" hidden="false" customHeight="false" outlineLevel="0" collapsed="false">
      <c r="A57" s="9" t="s">
        <v>116</v>
      </c>
      <c r="B57" s="9" t="s">
        <v>13</v>
      </c>
      <c r="C57" s="10" t="n">
        <v>248</v>
      </c>
      <c r="D57" s="10" t="n">
        <v>218</v>
      </c>
      <c r="E57" s="10" t="n">
        <f aca="false">MAX(C57-D57,0)</f>
        <v>30</v>
      </c>
      <c r="F57" s="11" t="n">
        <v>1.5</v>
      </c>
      <c r="G57" s="12" t="n">
        <f aca="false">E57*F57</f>
        <v>45</v>
      </c>
      <c r="H57" s="9" t="s">
        <v>25</v>
      </c>
      <c r="I57" s="9" t="s">
        <v>117</v>
      </c>
    </row>
    <row r="58" customFormat="false" ht="15" hidden="false" customHeight="false" outlineLevel="0" collapsed="false">
      <c r="A58" s="9" t="s">
        <v>118</v>
      </c>
      <c r="B58" s="9" t="s">
        <v>13</v>
      </c>
      <c r="C58" s="10" t="n">
        <v>17</v>
      </c>
      <c r="D58" s="10" t="n">
        <v>13</v>
      </c>
      <c r="E58" s="10" t="n">
        <f aca="false">MAX(C58-D58,0)</f>
        <v>4</v>
      </c>
      <c r="F58" s="11" t="n">
        <v>1.5</v>
      </c>
      <c r="G58" s="12" t="n">
        <f aca="false">E58*F58</f>
        <v>6</v>
      </c>
      <c r="H58" s="9" t="s">
        <v>25</v>
      </c>
      <c r="I58" s="9" t="s">
        <v>119</v>
      </c>
    </row>
    <row r="59" customFormat="false" ht="15" hidden="false" customHeight="false" outlineLevel="0" collapsed="false">
      <c r="A59" s="9" t="s">
        <v>120</v>
      </c>
      <c r="B59" s="9" t="s">
        <v>13</v>
      </c>
      <c r="C59" s="10" t="n">
        <v>27</v>
      </c>
      <c r="D59" s="10" t="n">
        <v>26</v>
      </c>
      <c r="E59" s="10" t="n">
        <f aca="false">MAX(C59-D59,0)</f>
        <v>1</v>
      </c>
      <c r="F59" s="11" t="n">
        <v>1.5</v>
      </c>
      <c r="G59" s="12" t="n">
        <f aca="false">E59*F59</f>
        <v>1.5</v>
      </c>
      <c r="H59" s="9" t="s">
        <v>25</v>
      </c>
      <c r="I59" s="9" t="s">
        <v>121</v>
      </c>
    </row>
    <row r="60" customFormat="false" ht="28.35" hidden="false" customHeight="false" outlineLevel="0" collapsed="false">
      <c r="A60" s="9" t="s">
        <v>122</v>
      </c>
      <c r="B60" s="9" t="s">
        <v>13</v>
      </c>
      <c r="C60" s="10" t="n">
        <v>134</v>
      </c>
      <c r="D60" s="10" t="n">
        <v>175</v>
      </c>
      <c r="E60" s="10" t="n">
        <f aca="false">MAX(C60-D60,0)</f>
        <v>0</v>
      </c>
      <c r="F60" s="11" t="n">
        <v>1.5</v>
      </c>
      <c r="G60" s="12" t="n">
        <f aca="false">E60*F60</f>
        <v>0</v>
      </c>
      <c r="H60" s="9" t="s">
        <v>25</v>
      </c>
      <c r="I60" s="9" t="s">
        <v>70</v>
      </c>
    </row>
    <row r="61" customFormat="false" ht="28.35" hidden="false" customHeight="false" outlineLevel="0" collapsed="false">
      <c r="A61" s="9" t="s">
        <v>123</v>
      </c>
      <c r="B61" s="9" t="s">
        <v>13</v>
      </c>
      <c r="C61" s="10" t="n">
        <v>6</v>
      </c>
      <c r="D61" s="10" t="n">
        <v>6</v>
      </c>
      <c r="E61" s="10" t="n">
        <f aca="false">MAX(C61-D61,0)</f>
        <v>0</v>
      </c>
      <c r="F61" s="11" t="n">
        <v>1.5</v>
      </c>
      <c r="G61" s="12" t="n">
        <f aca="false">E61*F61</f>
        <v>0</v>
      </c>
      <c r="H61" s="9" t="s">
        <v>25</v>
      </c>
      <c r="I61" s="9" t="s">
        <v>124</v>
      </c>
    </row>
    <row r="62" customFormat="false" ht="28.35" hidden="false" customHeight="false" outlineLevel="0" collapsed="false">
      <c r="A62" s="9" t="s">
        <v>125</v>
      </c>
      <c r="B62" s="9" t="s">
        <v>13</v>
      </c>
      <c r="C62" s="10" t="n">
        <v>127</v>
      </c>
      <c r="D62" s="10" t="n">
        <v>226</v>
      </c>
      <c r="E62" s="10" t="n">
        <f aca="false">MAX(C62-D62,0)</f>
        <v>0</v>
      </c>
      <c r="F62" s="11" t="n">
        <v>1.5</v>
      </c>
      <c r="G62" s="12" t="n">
        <f aca="false">E62*F62</f>
        <v>0</v>
      </c>
      <c r="H62" s="9" t="s">
        <v>25</v>
      </c>
      <c r="I62" s="9" t="s">
        <v>126</v>
      </c>
    </row>
    <row r="63" customFormat="false" ht="28.35" hidden="false" customHeight="false" outlineLevel="0" collapsed="false">
      <c r="A63" s="9" t="s">
        <v>127</v>
      </c>
      <c r="B63" s="9" t="s">
        <v>13</v>
      </c>
      <c r="C63" s="10" t="n">
        <v>159</v>
      </c>
      <c r="D63" s="10" t="n">
        <v>286</v>
      </c>
      <c r="E63" s="10" t="n">
        <f aca="false">MAX(C63-D63,0)</f>
        <v>0</v>
      </c>
      <c r="F63" s="11" t="n">
        <v>1.5</v>
      </c>
      <c r="G63" s="12" t="n">
        <f aca="false">E63*F63</f>
        <v>0</v>
      </c>
      <c r="H63" s="9" t="s">
        <v>25</v>
      </c>
      <c r="I63" s="9" t="s">
        <v>128</v>
      </c>
    </row>
    <row r="64" customFormat="false" ht="28.35" hidden="false" customHeight="false" outlineLevel="0" collapsed="false">
      <c r="A64" s="9" t="s">
        <v>129</v>
      </c>
      <c r="B64" s="9" t="s">
        <v>13</v>
      </c>
      <c r="C64" s="10" t="n">
        <v>89</v>
      </c>
      <c r="D64" s="10" t="n">
        <v>89</v>
      </c>
      <c r="E64" s="10" t="n">
        <f aca="false">MAX(C64-D64,0)</f>
        <v>0</v>
      </c>
      <c r="F64" s="11" t="n">
        <v>1.5</v>
      </c>
      <c r="G64" s="12" t="n">
        <f aca="false">E64*F64</f>
        <v>0</v>
      </c>
      <c r="H64" s="9" t="s">
        <v>25</v>
      </c>
      <c r="I64" s="9" t="s">
        <v>130</v>
      </c>
    </row>
    <row r="65" customFormat="false" ht="15" hidden="false" customHeight="false" outlineLevel="0" collapsed="false">
      <c r="A65" s="6" t="s">
        <v>131</v>
      </c>
      <c r="B65" s="6" t="s">
        <v>13</v>
      </c>
      <c r="C65" s="7" t="n">
        <f aca="false">SUM(C33:C64)</f>
        <v>12572</v>
      </c>
      <c r="D65" s="7" t="n">
        <f aca="false">SUM(D33:D64)</f>
        <v>5492</v>
      </c>
      <c r="E65" s="7" t="n">
        <f aca="false">SUM(E33:E64)</f>
        <v>7347</v>
      </c>
      <c r="F65" s="13"/>
      <c r="G65" s="8" t="n">
        <f aca="false">SUM(G33:G64)</f>
        <v>11020.5</v>
      </c>
      <c r="H65" s="6" t="s">
        <v>132</v>
      </c>
      <c r="I65" s="6"/>
    </row>
    <row r="66" customFormat="false" ht="15" hidden="false" customHeight="false" outlineLevel="0" collapsed="false">
      <c r="C66" s="14"/>
      <c r="D66" s="14"/>
      <c r="E66" s="14"/>
      <c r="F66" s="15"/>
      <c r="G66" s="16"/>
    </row>
    <row r="67" customFormat="false" ht="15" hidden="false" customHeight="false" outlineLevel="0" collapsed="false">
      <c r="A67" s="9" t="s">
        <v>133</v>
      </c>
      <c r="B67" s="9" t="s">
        <v>14</v>
      </c>
      <c r="C67" s="10" t="n">
        <v>864</v>
      </c>
      <c r="D67" s="10" t="n">
        <v>0</v>
      </c>
      <c r="E67" s="10" t="n">
        <f aca="false">MAX(C67-D67,0)</f>
        <v>864</v>
      </c>
      <c r="F67" s="11" t="n">
        <v>1.5</v>
      </c>
      <c r="G67" s="12" t="n">
        <f aca="false">E67*F67</f>
        <v>1296</v>
      </c>
      <c r="H67" s="9" t="s">
        <v>25</v>
      </c>
      <c r="I67" s="9" t="s">
        <v>134</v>
      </c>
    </row>
    <row r="68" customFormat="false" ht="15" hidden="false" customHeight="false" outlineLevel="0" collapsed="false">
      <c r="A68" s="9" t="s">
        <v>135</v>
      </c>
      <c r="B68" s="9" t="s">
        <v>14</v>
      </c>
      <c r="C68" s="10" t="n">
        <v>254</v>
      </c>
      <c r="D68" s="10" t="n">
        <v>0</v>
      </c>
      <c r="E68" s="10" t="n">
        <f aca="false">MAX(C68-D68,0)</f>
        <v>254</v>
      </c>
      <c r="F68" s="11" t="n">
        <v>1.5</v>
      </c>
      <c r="G68" s="12" t="n">
        <f aca="false">E68*F68</f>
        <v>381</v>
      </c>
      <c r="H68" s="9" t="s">
        <v>25</v>
      </c>
      <c r="I68" s="9" t="s">
        <v>134</v>
      </c>
    </row>
    <row r="69" customFormat="false" ht="15" hidden="false" customHeight="false" outlineLevel="0" collapsed="false">
      <c r="A69" s="9" t="s">
        <v>136</v>
      </c>
      <c r="B69" s="9" t="s">
        <v>14</v>
      </c>
      <c r="C69" s="10" t="n">
        <v>740</v>
      </c>
      <c r="D69" s="10" t="n">
        <v>0</v>
      </c>
      <c r="E69" s="10" t="n">
        <v>0</v>
      </c>
      <c r="F69" s="11" t="n">
        <v>1.5</v>
      </c>
      <c r="G69" s="12" t="n">
        <f aca="false">E69*F69</f>
        <v>0</v>
      </c>
      <c r="H69" s="9" t="s">
        <v>25</v>
      </c>
      <c r="I69" s="9" t="s">
        <v>137</v>
      </c>
    </row>
    <row r="70" customFormat="false" ht="15" hidden="false" customHeight="false" outlineLevel="0" collapsed="false">
      <c r="A70" s="6" t="s">
        <v>138</v>
      </c>
      <c r="B70" s="6" t="s">
        <v>14</v>
      </c>
      <c r="C70" s="7" t="n">
        <f aca="false">SUM(C67:C69)</f>
        <v>1858</v>
      </c>
      <c r="D70" s="7" t="n">
        <f aca="false">SUM(D67:D69)</f>
        <v>0</v>
      </c>
      <c r="E70" s="7" t="n">
        <f aca="false">SUM(E67:E69)</f>
        <v>1118</v>
      </c>
      <c r="F70" s="13"/>
      <c r="G70" s="8" t="n">
        <f aca="false">SUM(G67:G69)</f>
        <v>1677</v>
      </c>
      <c r="H70" s="6" t="s">
        <v>139</v>
      </c>
      <c r="I70" s="6"/>
    </row>
    <row r="71" customFormat="false" ht="15" hidden="false" customHeight="false" outlineLevel="0" collapsed="false">
      <c r="C71" s="14"/>
      <c r="D71" s="14"/>
      <c r="E71" s="14"/>
      <c r="F71" s="15"/>
      <c r="G71" s="16"/>
    </row>
    <row r="72" customFormat="false" ht="15" hidden="false" customHeight="false" outlineLevel="0" collapsed="false">
      <c r="A72" s="9" t="s">
        <v>140</v>
      </c>
      <c r="B72" s="9" t="s">
        <v>15</v>
      </c>
      <c r="C72" s="10" t="n">
        <v>68</v>
      </c>
      <c r="D72" s="10" t="n">
        <v>0</v>
      </c>
      <c r="E72" s="10" t="n">
        <f aca="false">MAX(C72-D72,0)</f>
        <v>68</v>
      </c>
      <c r="F72" s="11" t="n">
        <v>1.5</v>
      </c>
      <c r="G72" s="12" t="n">
        <f aca="false">E72*F72</f>
        <v>102</v>
      </c>
      <c r="H72" s="9" t="s">
        <v>25</v>
      </c>
      <c r="I72" s="9" t="s">
        <v>141</v>
      </c>
    </row>
    <row r="73" customFormat="false" ht="15" hidden="false" customHeight="false" outlineLevel="0" collapsed="false">
      <c r="A73" s="6" t="s">
        <v>142</v>
      </c>
      <c r="B73" s="6" t="s">
        <v>15</v>
      </c>
      <c r="C73" s="7" t="n">
        <f aca="false">SUM(C72)</f>
        <v>68</v>
      </c>
      <c r="D73" s="7" t="n">
        <f aca="false">SUM(D72)</f>
        <v>0</v>
      </c>
      <c r="E73" s="7" t="n">
        <f aca="false">SUM(E72)</f>
        <v>68</v>
      </c>
      <c r="F73" s="13"/>
      <c r="G73" s="8" t="n">
        <f aca="false">SUM(G72)</f>
        <v>102</v>
      </c>
      <c r="H73" s="6" t="s">
        <v>143</v>
      </c>
      <c r="I73" s="6"/>
    </row>
    <row r="74" customFormat="false" ht="15" hidden="false" customHeight="false" outlineLevel="0" collapsed="false">
      <c r="C74" s="14"/>
      <c r="D74" s="14"/>
      <c r="E74" s="14"/>
      <c r="F74" s="15"/>
      <c r="G74" s="16"/>
    </row>
    <row r="75" customFormat="false" ht="15" hidden="false" customHeight="false" outlineLevel="0" collapsed="false">
      <c r="A75" s="6" t="s">
        <v>16</v>
      </c>
      <c r="B75" s="6"/>
      <c r="C75" s="7" t="n">
        <f aca="false">C31+C65+C70+C73</f>
        <v>31535</v>
      </c>
      <c r="D75" s="7" t="n">
        <f aca="false">D31+D65+D70+D73</f>
        <v>11383</v>
      </c>
      <c r="E75" s="7" t="n">
        <f aca="false">E31+E65+E70+E73</f>
        <v>19912</v>
      </c>
      <c r="F75" s="6"/>
      <c r="G75" s="8" t="n">
        <f aca="false">G31+G65+G70+G73</f>
        <v>29868</v>
      </c>
      <c r="H75" s="6"/>
      <c r="I75" s="6"/>
    </row>
    <row r="77" customFormat="false" ht="15" hidden="false" customHeight="false" outlineLevel="0" collapsed="false">
      <c r="A77" s="0" t="s">
        <v>144</v>
      </c>
    </row>
    <row r="78" customFormat="false" ht="15" hidden="false" customHeight="false" outlineLevel="0" collapsed="false">
      <c r="A78" s="0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0"/>
  </cols>
  <sheetData>
    <row r="1" customFormat="false" ht="16.15" hidden="false" customHeight="false" outlineLevel="0" collapsed="false">
      <c r="A1" s="17" t="s">
        <v>146</v>
      </c>
    </row>
    <row r="2" customFormat="false" ht="15" hidden="false" customHeight="false" outlineLevel="0" collapsed="false">
      <c r="A2" s="18" t="s">
        <v>147</v>
      </c>
    </row>
    <row r="3" customFormat="false" ht="28.35" hidden="false" customHeight="false" outlineLevel="0" collapsed="false">
      <c r="A3" s="18" t="s">
        <v>148</v>
      </c>
    </row>
    <row r="4" customFormat="false" ht="15" hidden="false" customHeight="false" outlineLevel="0" collapsed="false">
      <c r="A4" s="18" t="s">
        <v>149</v>
      </c>
    </row>
    <row r="5" customFormat="false" ht="28.35" hidden="false" customHeight="false" outlineLevel="0" collapsed="false">
      <c r="A5" s="18" t="s">
        <v>150</v>
      </c>
    </row>
    <row r="6" customFormat="false" ht="15" hidden="false" customHeight="false" outlineLevel="0" collapsed="false">
      <c r="A6" s="18" t="s">
        <v>151</v>
      </c>
    </row>
    <row r="7" customFormat="false" ht="15" hidden="false" customHeight="false" outlineLevel="0" collapsed="false">
      <c r="A7" s="18" t="s">
        <v>152</v>
      </c>
    </row>
    <row r="8" customFormat="false" ht="28.35" hidden="false" customHeight="false" outlineLevel="0" collapsed="false">
      <c r="A8" s="18" t="s">
        <v>153</v>
      </c>
    </row>
    <row r="9" customFormat="false" ht="28.35" hidden="false" customHeight="false" outlineLevel="0" collapsed="false">
      <c r="A9" s="18" t="s">
        <v>154</v>
      </c>
    </row>
    <row r="10" customFormat="false" ht="15" hidden="false" customHeight="false" outlineLevel="0" collapsed="false">
      <c r="A10" s="18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2026-10-27T02:32:07Z</dcterms:created>
  <dc:creator>openpyxl</dc:creator>
  <dc:description/>
  <dc:language>en-US</dc:language>
  <cp:lastModifiedBy/>
  <dcterms:modified xsi:type="dcterms:W3CDTF">2026-10-27T02:32:07Z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